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2. ŞUBAT\"/>
    </mc:Choice>
  </mc:AlternateContent>
  <xr:revisionPtr revIDLastSave="0" documentId="13_ncr:1_{1679A454-C189-478A-BDFC-61996B0DED56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<sst xmlns="http://schemas.openxmlformats.org/spreadsheetml/2006/main" count="60" uniqueCount="48">
  <si>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</si>
  <si>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</si>
  <si>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</si>
  <si>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</si>
  <si>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</si>
  <si>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</si>
  <si>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</si>
  <si>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</si>
  <si>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</si>
  <si>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</si>
  <si>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</si>
  <si>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</si>
  <si>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</si>
  <si>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</si>
  <si>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</si>
  <si>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</si>
  <si>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</si>
  <si>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</si>
  <si>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</si>
  <si>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</si>
  <si>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</si>
  <si>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</si>
  <si>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</si>
  <si>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</si>
  <si>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</si>
  <si>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</si>
  <si>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</si>
  <si>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</si>
  <si>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</si>
  <si>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</si>
  <si>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</si>
  <si>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</si>
  <si>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</si>
  <si>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</si>
  <si>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</si>
  <si>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</si>
  <si>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</si>
  <si>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OTEL</t>
  </si>
  <si>
    <t>HATAY SEFERİ</t>
  </si>
  <si>
    <t>ZAFER FAKI</t>
  </si>
  <si>
    <t>İBRAHİM HALİL KARATAŞ</t>
  </si>
  <si>
    <t>CİHAN TİCARET</t>
  </si>
  <si>
    <t>HMK GRUP YAPI İNŞAAT</t>
  </si>
  <si>
    <t>CESA METAL</t>
  </si>
  <si>
    <t>GÜVEN TİCARET RAKİBE GÜVEN</t>
  </si>
  <si>
    <t>BAŞER METAL</t>
  </si>
  <si>
    <t>12,02,2024</t>
  </si>
  <si>
    <t>TAŞTEKİN METAL BORU PROFİL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</si>
</sst>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I30" sqref="I30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3" t="s">
        <v>39</v>
      </c>
      <c r="C2" s="54"/>
      <c r="D2" s="2" t="s">
        <v>2</v>
      </c>
      <c r="E2" s="55" t="s">
        <v>38</v>
      </c>
      <c r="F2" s="55"/>
      <c r="G2" s="55"/>
      <c r="H2" s="55"/>
      <c r="I2" s="55"/>
      <c r="J2" s="55"/>
      <c r="K2" s="3" t="s">
        <v>3</v>
      </c>
      <c r="L2" s="4">
        <f ca="1">TODAY()</f>
        <v>45335</v>
      </c>
      <c r="M2" s="1"/>
      <c r="N2" s="1"/>
      <c r="O2" s="1"/>
      <c r="P2" s="1"/>
      <c r="Q2" s="1"/>
      <c r="R2" s="1"/>
    </row>
    <row r="3" spans="1:27" x14ac:dyDescent="0.25">
      <c r="A3" s="56" t="s">
        <v>4</v>
      </c>
      <c r="B3" s="56"/>
      <c r="C3" s="56"/>
      <c r="D3" s="56"/>
      <c r="E3" s="56"/>
      <c r="F3" s="6"/>
      <c r="G3" s="56" t="s">
        <v>5</v>
      </c>
      <c r="H3" s="56"/>
      <c r="I3" s="56"/>
      <c r="J3" s="56"/>
      <c r="K3" s="56"/>
      <c r="L3" s="56"/>
      <c r="M3" s="1"/>
      <c r="N3" s="1"/>
      <c r="O3" s="1"/>
      <c r="P3" s="1"/>
      <c r="Q3" s="1"/>
      <c r="R3" s="1"/>
    </row>
    <row r="4" spans="1:27" x14ac:dyDescent="0.25">
      <c r="A4" s="50" t="s">
        <v>6</v>
      </c>
      <c r="B4" s="5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48" t="s">
        <v>40</v>
      </c>
      <c r="B5" s="49"/>
      <c r="C5" s="10" t="s">
        <v>46</v>
      </c>
      <c r="D5" s="11"/>
      <c r="E5" s="12">
        <v>28125</v>
      </c>
      <c r="F5" s="1"/>
      <c r="G5" s="13" t="str">
        <f t="shared" ref="G5" si="0">IF(A5="","",(A5))</f>
        <v>İBRAHİM HALİL KARATAŞ</v>
      </c>
      <c r="H5" s="12">
        <v>28125</v>
      </c>
      <c r="I5" s="12"/>
      <c r="J5" s="12"/>
      <c r="K5" s="12">
        <f>IF(G5="","",SUM(E5-H5-I5-J5))</f>
        <v>0</v>
      </c>
      <c r="L5" s="11"/>
      <c r="M5" s="1"/>
      <c r="N5" s="46">
        <v>200</v>
      </c>
      <c r="O5" s="35"/>
      <c r="P5" s="42">
        <v>809</v>
      </c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161800</v>
      </c>
    </row>
    <row r="6" spans="1:27" ht="15" customHeight="1" x14ac:dyDescent="0.35">
      <c r="A6" s="48" t="s">
        <v>41</v>
      </c>
      <c r="B6" s="49"/>
      <c r="C6" s="10" t="s">
        <v>46</v>
      </c>
      <c r="D6" s="11"/>
      <c r="E6" s="12">
        <v>72800</v>
      </c>
      <c r="F6" s="1"/>
      <c r="G6" s="13" t="str">
        <f>IF(A6="","",(A6))</f>
        <v>CİHAN TİCARET</v>
      </c>
      <c r="H6" s="12">
        <v>40000</v>
      </c>
      <c r="I6" s="12"/>
      <c r="J6" s="12"/>
      <c r="K6" s="12">
        <f t="shared" ref="K6:K19" si="1">IF(G6="","",SUM(E6-H6-I6-J6))</f>
        <v>32800</v>
      </c>
      <c r="L6" s="11"/>
      <c r="M6" s="1"/>
      <c r="N6" s="46">
        <v>100</v>
      </c>
      <c r="O6" s="35"/>
      <c r="P6" s="42">
        <v>956</v>
      </c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95600</v>
      </c>
    </row>
    <row r="7" spans="1:27" ht="15" customHeight="1" x14ac:dyDescent="0.35">
      <c r="A7" s="48" t="s">
        <v>42</v>
      </c>
      <c r="B7" s="49"/>
      <c r="C7" s="10" t="s">
        <v>46</v>
      </c>
      <c r="D7" s="11"/>
      <c r="E7" s="12">
        <v>22080</v>
      </c>
      <c r="F7" s="1"/>
      <c r="G7" s="13" t="str">
        <f>IF(A7="","",(A7))</f>
        <v>HMK GRUP YAPI İNŞAAT</v>
      </c>
      <c r="H7" s="12"/>
      <c r="I7" s="12">
        <v>22080</v>
      </c>
      <c r="J7" s="12"/>
      <c r="K7" s="12">
        <f t="shared" si="1"/>
        <v>0</v>
      </c>
      <c r="L7" s="11"/>
      <c r="M7" s="1"/>
      <c r="N7" s="46">
        <v>50</v>
      </c>
      <c r="O7" s="35"/>
      <c r="P7" s="42">
        <v>202</v>
      </c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10100</v>
      </c>
    </row>
    <row r="8" spans="1:27" ht="15" customHeight="1" x14ac:dyDescent="0.35">
      <c r="A8" s="48" t="s">
        <v>43</v>
      </c>
      <c r="B8" s="49"/>
      <c r="C8" s="10" t="s">
        <v>46</v>
      </c>
      <c r="D8" s="11"/>
      <c r="E8" s="12">
        <v>47500</v>
      </c>
      <c r="F8" s="1"/>
      <c r="G8" s="13" t="str">
        <f t="shared" ref="G8:G19" si="3">IF(A8="","",(A8))</f>
        <v>CESA METAL</v>
      </c>
      <c r="H8" s="12"/>
      <c r="I8" s="12"/>
      <c r="J8" s="12"/>
      <c r="K8" s="12">
        <f t="shared" si="1"/>
        <v>47500</v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48" t="s">
        <v>44</v>
      </c>
      <c r="B9" s="49"/>
      <c r="C9" s="10" t="s">
        <v>46</v>
      </c>
      <c r="D9" s="11"/>
      <c r="E9" s="12">
        <v>21400</v>
      </c>
      <c r="F9" s="1"/>
      <c r="G9" s="13" t="str">
        <f t="shared" si="3"/>
        <v>GÜVEN TİCARET RAKİBE GÜVEN</v>
      </c>
      <c r="H9" s="12"/>
      <c r="I9" s="12">
        <v>16608</v>
      </c>
      <c r="J9" s="12"/>
      <c r="K9" s="12">
        <f t="shared" si="1"/>
        <v>4792</v>
      </c>
      <c r="L9" s="11"/>
      <c r="M9" s="1"/>
      <c r="N9" s="46">
        <v>10</v>
      </c>
      <c r="O9" s="35"/>
      <c r="P9" s="42">
        <v>2</v>
      </c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20</v>
      </c>
    </row>
    <row r="10" spans="1:27" ht="15" customHeight="1" x14ac:dyDescent="0.35">
      <c r="A10" s="48" t="s">
        <v>45</v>
      </c>
      <c r="B10" s="49"/>
      <c r="C10" s="10" t="s">
        <v>46</v>
      </c>
      <c r="D10" s="11"/>
      <c r="E10" s="12">
        <v>25450</v>
      </c>
      <c r="F10" s="1"/>
      <c r="G10" s="13" t="str">
        <f t="shared" si="3"/>
        <v>BAŞER METAL</v>
      </c>
      <c r="H10" s="12">
        <v>700</v>
      </c>
      <c r="I10" s="12">
        <v>24750</v>
      </c>
      <c r="J10" s="12"/>
      <c r="K10" s="12">
        <f t="shared" si="1"/>
        <v>0</v>
      </c>
      <c r="L10" s="11"/>
      <c r="M10" s="1"/>
      <c r="N10" s="46">
        <v>5</v>
      </c>
      <c r="O10" s="35"/>
      <c r="P10" s="42">
        <v>2</v>
      </c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10</v>
      </c>
    </row>
    <row r="11" spans="1:27" x14ac:dyDescent="0.25">
      <c r="A11" s="48"/>
      <c r="B11" s="49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48"/>
      <c r="B12" s="49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267530</v>
      </c>
    </row>
    <row r="13" spans="1:27" x14ac:dyDescent="0.25">
      <c r="A13" s="48"/>
      <c r="B13" s="49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8"/>
      <c r="B14" s="49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8"/>
      <c r="B15" s="49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8"/>
      <c r="B16" s="49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8"/>
      <c r="B17" s="49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8"/>
      <c r="B18" s="49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8"/>
      <c r="B19" s="49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8"/>
      <c r="B20" s="49"/>
      <c r="C20" s="10"/>
      <c r="D20" s="11"/>
      <c r="E20" s="11"/>
      <c r="F20" s="1"/>
      <c r="G20" s="14" t="s">
        <v>16</v>
      </c>
      <c r="H20" s="15">
        <v>6000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8"/>
      <c r="B21" s="4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36</v>
      </c>
      <c r="C22" s="27"/>
      <c r="D22" s="16" t="s">
        <v>17</v>
      </c>
      <c r="E22" s="17">
        <f>SUM(E5:E21)</f>
        <v>217355</v>
      </c>
      <c r="F22" s="1"/>
      <c r="G22" s="16" t="s">
        <v>17</v>
      </c>
      <c r="H22" s="17">
        <f>SUM(H5:H21)</f>
        <v>74825</v>
      </c>
      <c r="I22" s="17">
        <f>SUM(I5:I21)</f>
        <v>63438</v>
      </c>
      <c r="J22" s="17">
        <f>SUM(J5:J21)</f>
        <v>0</v>
      </c>
      <c r="K22" s="17">
        <f>SUM(K5:K21)</f>
        <v>85092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6" t="s">
        <v>10</v>
      </c>
      <c r="B24" s="56"/>
      <c r="C24" s="5" t="s">
        <v>18</v>
      </c>
      <c r="D24" s="5" t="s">
        <v>19</v>
      </c>
      <c r="E24" s="5" t="s">
        <v>20</v>
      </c>
      <c r="F24" s="1"/>
      <c r="G24" s="56" t="s">
        <v>21</v>
      </c>
      <c r="H24" s="56"/>
      <c r="I24" s="56"/>
      <c r="J24" s="56"/>
      <c r="K24" s="56"/>
      <c r="L24" s="1"/>
      <c r="M24" s="1"/>
      <c r="N24" s="1"/>
      <c r="O24" s="1"/>
      <c r="P24" s="1"/>
      <c r="Q24" s="1"/>
      <c r="R24" s="1"/>
    </row>
    <row r="25" spans="1:18" x14ac:dyDescent="0.25">
      <c r="A25" s="57" t="s">
        <v>22</v>
      </c>
      <c r="B25" s="57"/>
      <c r="C25" s="18">
        <v>382613</v>
      </c>
      <c r="D25" s="18">
        <v>384104</v>
      </c>
      <c r="E25" s="19">
        <f>IF(C25="","",SUM(D25-C25))</f>
        <v>1491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7" t="s">
        <v>25</v>
      </c>
      <c r="B26" s="57"/>
      <c r="C26" s="20">
        <v>6950</v>
      </c>
      <c r="D26" s="21"/>
      <c r="E26" s="20">
        <f>IF(C26="","",SUM(C26/E25))</f>
        <v>4.6613011401743796</v>
      </c>
      <c r="F26" s="1"/>
      <c r="G26" s="11" t="s">
        <v>26</v>
      </c>
      <c r="H26" s="12">
        <v>6950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7" t="s">
        <v>27</v>
      </c>
      <c r="B27" s="57"/>
      <c r="C27" s="20">
        <f>IF(H33="","",(H33))</f>
        <v>7295</v>
      </c>
      <c r="D27" s="21"/>
      <c r="E27" s="22">
        <f>SUM(C27/E22)</f>
        <v>3.356260495502749E-2</v>
      </c>
      <c r="F27" s="1"/>
      <c r="G27" s="11" t="s">
        <v>28</v>
      </c>
      <c r="H27" s="12">
        <v>345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37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0" t="s">
        <v>29</v>
      </c>
      <c r="B29" s="61"/>
      <c r="C29" s="62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3" t="s">
        <v>47</v>
      </c>
      <c r="B30" s="64"/>
      <c r="C30" s="12">
        <v>200000</v>
      </c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3"/>
      <c r="B31" s="64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3"/>
      <c r="B32" s="64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3"/>
      <c r="B33" s="64"/>
      <c r="C33" s="12"/>
      <c r="D33" s="1"/>
      <c r="E33" s="1"/>
      <c r="F33" s="1"/>
      <c r="G33" s="16" t="s">
        <v>17</v>
      </c>
      <c r="H33" s="17">
        <f>IF(H22="","",SUM(H26:H32))</f>
        <v>7295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5" t="s">
        <v>17</v>
      </c>
      <c r="B34" s="66"/>
      <c r="C34" s="17">
        <f>SUM(C30:C33)</f>
        <v>200000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7" t="s">
        <v>30</v>
      </c>
      <c r="B36" s="67"/>
      <c r="C36" s="15">
        <f>SUM(H36+C34)</f>
        <v>267530</v>
      </c>
      <c r="D36" s="1"/>
      <c r="E36" s="1"/>
      <c r="F36" s="1"/>
      <c r="G36" s="26" t="s">
        <v>31</v>
      </c>
      <c r="H36" s="15">
        <f>IF(H33="","",SUM(H22-H33))</f>
        <v>67530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8" t="s">
        <v>39</v>
      </c>
      <c r="B38" s="58"/>
      <c r="C38" s="1"/>
      <c r="D38" s="1"/>
      <c r="E38" s="1"/>
      <c r="F38" s="1"/>
      <c r="G38" s="1"/>
      <c r="H38" s="1"/>
      <c r="I38" s="1"/>
      <c r="J38" s="1"/>
      <c r="K38" s="59" t="s">
        <v>32</v>
      </c>
      <c r="L38" s="59"/>
      <c r="M38" s="1"/>
      <c r="N38" s="1"/>
      <c r="O38" s="1"/>
      <c r="P38" s="1"/>
      <c r="Q38" s="1"/>
      <c r="R38" s="1"/>
    </row>
    <row r="39" spans="1:18" x14ac:dyDescent="0.25">
      <c r="A39" s="59" t="s">
        <v>33</v>
      </c>
      <c r="B39" s="59"/>
      <c r="C39" s="1"/>
      <c r="D39" s="1"/>
      <c r="E39" s="1"/>
      <c r="F39" s="1"/>
      <c r="G39" s="1"/>
      <c r="H39" s="1"/>
      <c r="I39" s="1"/>
      <c r="J39" s="1"/>
      <c r="K39" s="59" t="s">
        <v>34</v>
      </c>
      <c r="L39" s="5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2024-02-13T10:59:17Z</cp:lastPrinted>
  <dcterms:created xsi:type="dcterms:W3CDTF">2022-08-24T05:29:34Z</dcterms:created>
  <dcterms:modified xsi:type="dcterms:W3CDTF">2024-02-13T11:28:34Z</dcterms:modified>
</cp:coreProperties>
</file>